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1\057 2021 ZŠ Horácké náměstí\VZT\"/>
    </mc:Choice>
  </mc:AlternateContent>
  <xr:revisionPtr revIDLastSave="0" documentId="13_ncr:1_{0AC538E2-6F28-4A7F-8D5C-FF8251F61B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Výkaz výměr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'Výkaz výměr'!$1:$7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Stavba!$A$1:$J$54</definedName>
    <definedName name="_xlnm.Print_Area" localSheetId="2">'Výkaz výměr'!$A$1:$X$45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2" i="12" l="1"/>
  <c r="G31" i="12"/>
  <c r="G30" i="12"/>
  <c r="G29" i="12"/>
  <c r="G25" i="12"/>
  <c r="G28" i="12"/>
  <c r="G27" i="12"/>
  <c r="G26" i="12" l="1"/>
  <c r="I53" i="1" s="1"/>
  <c r="G18" i="12"/>
  <c r="G19" i="12"/>
  <c r="G20" i="12"/>
  <c r="G21" i="12"/>
  <c r="G9" i="12"/>
  <c r="G8" i="12" s="1"/>
  <c r="G12" i="12"/>
  <c r="G11" i="12"/>
  <c r="I19" i="1" l="1"/>
  <c r="I49" i="1"/>
  <c r="G10" i="12"/>
  <c r="I50" i="1" s="1"/>
  <c r="G23" i="12"/>
  <c r="G16" i="12" l="1"/>
  <c r="G17" i="12"/>
  <c r="I17" i="1" l="1"/>
  <c r="I18" i="1"/>
  <c r="G24" i="12" l="1"/>
  <c r="G22" i="12" s="1"/>
  <c r="I20" i="1" s="1"/>
  <c r="G15" i="12" l="1"/>
  <c r="G14" i="12"/>
  <c r="G13" i="12" l="1"/>
  <c r="I16" i="1" s="1"/>
  <c r="AE35" i="12"/>
  <c r="F41" i="1" s="1"/>
  <c r="G33" i="12" l="1"/>
  <c r="I51" i="1"/>
  <c r="I13" i="12"/>
  <c r="V13" i="12"/>
  <c r="K13" i="12"/>
  <c r="AF35" i="12"/>
  <c r="G41" i="1" s="1"/>
  <c r="H41" i="1" s="1"/>
  <c r="I41" i="1" s="1"/>
  <c r="Q13" i="12"/>
  <c r="O13" i="12"/>
  <c r="F40" i="1"/>
  <c r="F39" i="1"/>
  <c r="M13" i="12"/>
  <c r="J28" i="1"/>
  <c r="J26" i="1"/>
  <c r="G38" i="1"/>
  <c r="F38" i="1"/>
  <c r="J23" i="1"/>
  <c r="J24" i="1"/>
  <c r="J25" i="1"/>
  <c r="J27" i="1"/>
  <c r="E24" i="1"/>
  <c r="E26" i="1"/>
  <c r="I52" i="1" l="1"/>
  <c r="G40" i="1"/>
  <c r="H40" i="1" s="1"/>
  <c r="I40" i="1" s="1"/>
  <c r="G39" i="1"/>
  <c r="G42" i="1" s="1"/>
  <c r="F42" i="1"/>
  <c r="I54" i="1" l="1"/>
  <c r="J53" i="1" s="1"/>
  <c r="I21" i="1"/>
  <c r="G25" i="1" s="1"/>
  <c r="A25" i="1" s="1"/>
  <c r="A26" i="1" s="1"/>
  <c r="G26" i="1" s="1"/>
  <c r="H39" i="1"/>
  <c r="H42" i="1" s="1"/>
  <c r="G23" i="1"/>
  <c r="A23" i="1" s="1"/>
  <c r="A24" i="1" s="1"/>
  <c r="G24" i="1" s="1"/>
  <c r="G28" i="1"/>
  <c r="J52" i="1" l="1"/>
  <c r="J50" i="1"/>
  <c r="J49" i="1"/>
  <c r="J51" i="1"/>
  <c r="A27" i="1"/>
  <c r="A29" i="1" s="1"/>
  <c r="G29" i="1" s="1"/>
  <c r="G27" i="1" s="1"/>
  <c r="I39" i="1"/>
  <c r="I42" i="1" s="1"/>
  <c r="J40" i="1" s="1"/>
  <c r="J54" i="1" l="1"/>
  <c r="J41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Lenovo-PC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<sst xmlns="http://schemas.openxmlformats.org/spreadsheetml/2006/main" count="210" uniqueCount="144">
  <si>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</si>
  <si>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</si>
  <si>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</si>
  <si>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</si>
  <si>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</si>
  <si>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</si>
  <si>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</si>
  <si>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</si>
  <si>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</si>
  <si>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</si>
  <si>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</si>
  <si>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</si>
  <si>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</si>
  <si>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</si>
  <si>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</si>
  <si>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</si>
  <si>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</si>
  <si>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</si>
  <si>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</si>
  <si>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</si>
  <si>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</si>
  <si>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</si>
  <si>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</si>
  <si>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</si>
  <si>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</si>
  <si>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</si>
  <si>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</si>
  <si>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</si>
  <si>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</si>
  <si>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</si>
  <si>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</si>
  <si>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</si>
  <si>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</si>
  <si>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</si>
  <si>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</si>
  <si>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</si>
  <si>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</si>
  <si>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</si>
  <si>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</si>
  <si>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</si>
  <si>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část 1</t>
  </si>
  <si>
    <t>Hrubé rozvody, stoupačky</t>
  </si>
  <si>
    <t>Z.č.5</t>
  </si>
  <si>
    <t>Vzduchotechnika společných prostor v 1.NP, vč. dochlazování</t>
  </si>
  <si>
    <t>Objekt:</t>
  </si>
  <si>
    <t>Stavba</t>
  </si>
  <si>
    <t>Celkem za stavbu</t>
  </si>
  <si>
    <t>CZK</t>
  </si>
  <si>
    <t>Rekapitulace dílů</t>
  </si>
  <si>
    <t>Typ dílu</t>
  </si>
  <si>
    <t>08</t>
  </si>
  <si>
    <t>Potrubí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</si>
  <si>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</si>
  <si>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</si>
  <si>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</si>
  <si>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</si>
  <si>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</si>
  <si>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</si>
  <si>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</si>
  <si>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</si>
  <si>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</si>
  <si>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</si>
  <si>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</si>
  <si>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</si>
  <si>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</si>
  <si>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</si>
  <si>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</si>
  <si>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</si>
  <si>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</si>
  <si>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</si>
  <si>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</si>
  <si>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</si>
  <si>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</si>
  <si>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</si>
  <si>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</si>
  <si>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</si>
  <si>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</si>
  <si>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</si>
  <si>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</si>
  <si>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</si>
  <si>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</si>
  <si>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</si>
  <si>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SUM</t>
  </si>
  <si>
    <t>Poznámky uchazeče k zadání</t>
  </si>
  <si>
    <t>POPUZIV</t>
  </si>
  <si>
    <t>END</t>
  </si>
  <si>
    <t>08RVZT004</t>
  </si>
  <si>
    <t>08RVZT005</t>
  </si>
  <si>
    <t>08RVZT006</t>
  </si>
  <si>
    <t>m</t>
  </si>
  <si>
    <t>Z.č.1</t>
  </si>
  <si>
    <t>Vzduchotechnika</t>
  </si>
  <si>
    <t xml:space="preserve">Montáž zařízení VZT </t>
  </si>
  <si>
    <t>Orientační štítky, včetně montáže</t>
  </si>
  <si>
    <t>2021_057</t>
  </si>
  <si>
    <t>03</t>
  </si>
  <si>
    <t>Potrubní elementy</t>
  </si>
  <si>
    <t>04</t>
  </si>
  <si>
    <t>Distribuční elementy</t>
  </si>
  <si>
    <t>03RVZT001</t>
  </si>
  <si>
    <t>04RVZT001</t>
  </si>
  <si>
    <t>04RVZT002</t>
  </si>
  <si>
    <t>08RVZT001</t>
  </si>
  <si>
    <t>08RVZT002</t>
  </si>
  <si>
    <t>08RVZT003</t>
  </si>
  <si>
    <t>Kovová dvouřadá vyústka na potrubí s regulační klapkou 400x200 mm</t>
  </si>
  <si>
    <t>08RVZT008</t>
  </si>
  <si>
    <t>Ruční regulační klapka pozink plech 710x140 mm</t>
  </si>
  <si>
    <t>Vířivý anemostat s čtvercovou čelní deskou 600x600 mm; 24 lamel; včetně atyp. čtvercového plenumboxu 600x600x250 mm; hrdlo d200 mm; plenumbox včetně regulační klapky</t>
  </si>
  <si>
    <t>Spiro pozink plech d200 mm, včetně tvarovek, montážního, spojovacího a kotvícího materiálu</t>
  </si>
  <si>
    <t>Potrubí VZT čtyřhranné přírubové sk.I., 355x140 mm, včetně tvarovek, montážního, spojovacího a kotvícího materiálu</t>
  </si>
  <si>
    <t>Potrubí VZT čtyřhranné přírubové sk.I., 630x140 mm, včetně tvarovek, montážního, spojovacího a kotvícího materiálu</t>
  </si>
  <si>
    <t>Potrubí VZT čtyřhranné přírubové sk.I., 710x140 mm, včetně tvarovek, montážního, spojovacího a kotvícího materiálu</t>
  </si>
  <si>
    <t>Potrubí VZT čtyřhranné přírubové sk.I., 900x200 mm, včetně tvarovek, montážního, spojovacího a kotvícího materiálu</t>
  </si>
  <si>
    <t>Potrubí VZT čtyřhranné přírubové sk.I., 1250x200 mm, včetně tvarovek, montážního, spojovacího a kotvícího materiálu</t>
  </si>
  <si>
    <t>Potrubí VZT čtyřhranné přírubové sk.I., 1500x200 mm, včetně tvarovek, montážního, spojovacího a kotvícího materiálu</t>
  </si>
  <si>
    <t>08RVZT007</t>
  </si>
  <si>
    <t>ONRVZT001</t>
  </si>
  <si>
    <t>ONRVZT002</t>
  </si>
  <si>
    <t xml:space="preserve">ZŠ Horácké náměstí </t>
  </si>
  <si>
    <t>ZŠ Horácké náměstí</t>
  </si>
  <si>
    <t>Flexibilní potrubí d200 mm, včetně tvarovek, montážního, spojovacího a kotvícího materiálu</t>
  </si>
  <si>
    <t>Vzduchotechnika - Úprava rozvodů v jídelně</t>
  </si>
  <si>
    <t>Úprava PD skutečného stavu</t>
  </si>
  <si>
    <t>Kompletační činnost</t>
  </si>
  <si>
    <t>hod</t>
  </si>
  <si>
    <t>VNRVZT001</t>
  </si>
  <si>
    <t>VNRVZT002</t>
  </si>
  <si>
    <t>ONRVZT003</t>
  </si>
  <si>
    <t>Koordinace s ostatními profesemi na stavbě</t>
  </si>
  <si>
    <t>VNRVZT003</t>
  </si>
  <si>
    <t>VNRVZT004</t>
  </si>
  <si>
    <t>Přesun hmot pro vzduchotechniku</t>
  </si>
  <si>
    <t>t</t>
  </si>
  <si>
    <t>Mimostaveništní doprava</t>
  </si>
  <si>
    <t>VNRVZT005</t>
  </si>
  <si>
    <t>VNRVZT006</t>
  </si>
  <si>
    <t xml:space="preserve">Pronájem montážních kostek </t>
  </si>
  <si>
    <t>Zaregulování VZT</t>
  </si>
  <si>
    <t>den</t>
  </si>
  <si>
    <t>D.1.4.1.02-a02</t>
  </si>
  <si>
    <t>Výkaz výměr:</t>
  </si>
  <si>
    <t>Výkaz výměr</t>
  </si>
  <si>
    <t>VV: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</si>
</sst>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0" fontId="8" fillId="2" borderId="26" xfId="0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 shrinkToFit="1"/>
    </xf>
    <xf numFmtId="164" fontId="8" fillId="2" borderId="0" xfId="0" applyNumberFormat="1" applyFont="1" applyFill="1" applyBorder="1" applyAlignment="1">
      <alignment vertical="top" shrinkToFit="1"/>
    </xf>
    <xf numFmtId="4" fontId="8" fillId="2" borderId="27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39" xfId="0" applyNumberFormat="1" applyFont="1" applyBorder="1" applyAlignment="1">
      <alignment horizontal="left" vertical="top" wrapText="1"/>
    </xf>
    <xf numFmtId="4" fontId="16" fillId="0" borderId="0" xfId="0" applyNumberFormat="1" applyFont="1"/>
    <xf numFmtId="14" fontId="8" fillId="0" borderId="6" xfId="0" applyNumberFormat="1" applyFont="1" applyBorder="1" applyAlignment="1">
      <alignment vertical="top"/>
    </xf>
    <xf numFmtId="0" fontId="16" fillId="0" borderId="39" xfId="0" applyFont="1" applyBorder="1" applyAlignment="1">
      <alignment horizontal="left" vertical="top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37" xfId="0" applyNumberFormat="1" applyFont="1" applyBorder="1" applyAlignment="1">
      <alignment horizontal="left" vertical="center" wrapText="1"/>
    </xf>
    <xf numFmtId="49" fontId="7" fillId="0" borderId="38" xfId="0" applyNumberFormat="1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0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7" t="s">
        <v>142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7" t="s">
        <v>23</v>
      </c>
      <c r="C2" s="78"/>
      <c r="D2" s="79" t="s">
        <v>94</v>
      </c>
      <c r="E2" s="233" t="s">
        <v>119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0" t="s">
        <v>44</v>
      </c>
      <c r="C3" s="78"/>
      <c r="D3" s="81" t="s">
        <v>90</v>
      </c>
      <c r="E3" s="236"/>
      <c r="F3" s="237"/>
      <c r="G3" s="237"/>
      <c r="H3" s="237"/>
      <c r="I3" s="237"/>
      <c r="J3" s="238"/>
    </row>
    <row r="4" spans="1:15" ht="23.25" customHeight="1" x14ac:dyDescent="0.2">
      <c r="A4" s="76">
        <v>2405</v>
      </c>
      <c r="B4" s="82" t="s">
        <v>141</v>
      </c>
      <c r="C4" s="83"/>
      <c r="D4" s="184" t="s">
        <v>140</v>
      </c>
      <c r="E4" s="213" t="s">
        <v>122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22</v>
      </c>
      <c r="D5" s="218"/>
      <c r="E5" s="219"/>
      <c r="F5" s="219"/>
      <c r="G5" s="219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39</v>
      </c>
      <c r="I11" s="85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9"/>
      <c r="F15" s="239"/>
      <c r="G15" s="241"/>
      <c r="H15" s="241"/>
      <c r="I15" s="241" t="s">
        <v>30</v>
      </c>
      <c r="J15" s="242"/>
    </row>
    <row r="16" spans="1:15" ht="23.25" customHeight="1" x14ac:dyDescent="0.2">
      <c r="A16" s="138" t="s">
        <v>25</v>
      </c>
      <c r="B16" s="38" t="s">
        <v>25</v>
      </c>
      <c r="C16" s="62"/>
      <c r="D16" s="63"/>
      <c r="E16" s="200"/>
      <c r="F16" s="201"/>
      <c r="G16" s="200"/>
      <c r="H16" s="201"/>
      <c r="I16" s="200">
        <f>'Výkaz výměr'!G8+'Výkaz výměr'!G10+'Výkaz výměr'!G13</f>
        <v>0</v>
      </c>
      <c r="J16" s="202"/>
    </row>
    <row r="17" spans="1:10" ht="23.25" customHeight="1" x14ac:dyDescent="0.2">
      <c r="A17" s="138" t="s">
        <v>26</v>
      </c>
      <c r="B17" s="38" t="s">
        <v>26</v>
      </c>
      <c r="C17" s="62"/>
      <c r="D17" s="63"/>
      <c r="E17" s="200"/>
      <c r="F17" s="201"/>
      <c r="G17" s="200"/>
      <c r="H17" s="201"/>
      <c r="I17" s="200">
        <f>SUMIF(F49:F52,A17,I49:I52)</f>
        <v>0</v>
      </c>
      <c r="J17" s="202"/>
    </row>
    <row r="18" spans="1:10" ht="23.25" customHeight="1" x14ac:dyDescent="0.2">
      <c r="A18" s="138" t="s">
        <v>27</v>
      </c>
      <c r="B18" s="38" t="s">
        <v>27</v>
      </c>
      <c r="C18" s="62"/>
      <c r="D18" s="63"/>
      <c r="E18" s="200"/>
      <c r="F18" s="201"/>
      <c r="G18" s="200"/>
      <c r="H18" s="201"/>
      <c r="I18" s="200">
        <f>SUMIF(F49:F52,A18,I49:I52)</f>
        <v>0</v>
      </c>
      <c r="J18" s="202"/>
    </row>
    <row r="19" spans="1:10" ht="23.25" customHeight="1" x14ac:dyDescent="0.2">
      <c r="A19" s="138" t="s">
        <v>52</v>
      </c>
      <c r="B19" s="38" t="s">
        <v>28</v>
      </c>
      <c r="C19" s="62"/>
      <c r="D19" s="63"/>
      <c r="E19" s="200"/>
      <c r="F19" s="201"/>
      <c r="G19" s="200"/>
      <c r="H19" s="201"/>
      <c r="I19" s="200">
        <f>'Výkaz výměr'!G26</f>
        <v>0</v>
      </c>
      <c r="J19" s="202"/>
    </row>
    <row r="20" spans="1:10" ht="23.25" customHeight="1" x14ac:dyDescent="0.2">
      <c r="A20" s="138" t="s">
        <v>53</v>
      </c>
      <c r="B20" s="38" t="s">
        <v>29</v>
      </c>
      <c r="C20" s="62"/>
      <c r="D20" s="63"/>
      <c r="E20" s="200"/>
      <c r="F20" s="201"/>
      <c r="G20" s="200"/>
      <c r="H20" s="201"/>
      <c r="I20" s="200">
        <f>'Výkaz výměr'!G22</f>
        <v>0</v>
      </c>
      <c r="J20" s="202"/>
    </row>
    <row r="21" spans="1:10" ht="23.25" customHeight="1" x14ac:dyDescent="0.2">
      <c r="A21" s="2"/>
      <c r="B21" s="48" t="s">
        <v>30</v>
      </c>
      <c r="C21" s="64"/>
      <c r="D21" s="65"/>
      <c r="E21" s="203"/>
      <c r="F21" s="211"/>
      <c r="G21" s="203"/>
      <c r="H21" s="211"/>
      <c r="I21" s="203">
        <f>SUM(I16:J20)</f>
        <v>0</v>
      </c>
      <c r="J21" s="204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6">
        <f>IF(A24&gt;50, ROUNDUP(A23, 0), ROUNDDOWN(A23, 0))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I21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0">
        <f>IF(A26&gt;50, ROUNDUP(A25, 0), ROUNDDOWN(A25, 0))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205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205">
        <f>IF(A29&gt;50, ROUNDUP(A27, 0), ROUNDDOWN(A27, 0))</f>
        <v>0</v>
      </c>
      <c r="H29" s="205"/>
      <c r="I29" s="205"/>
      <c r="J29" s="119" t="s">
        <v>47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182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90"/>
      <c r="D39" s="190"/>
      <c r="E39" s="190"/>
      <c r="F39" s="99">
        <f>'Výkaz výměr'!AE35</f>
        <v>0</v>
      </c>
      <c r="G39" s="100">
        <f>'Výkaz výměr'!AF35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42</v>
      </c>
      <c r="C40" s="191" t="s">
        <v>43</v>
      </c>
      <c r="D40" s="191"/>
      <c r="E40" s="191"/>
      <c r="F40" s="104">
        <f>'Výkaz výměr'!AE35</f>
        <v>0</v>
      </c>
      <c r="G40" s="105">
        <f>'Výkaz výměr'!AF35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40</v>
      </c>
      <c r="C41" s="190" t="s">
        <v>41</v>
      </c>
      <c r="D41" s="190"/>
      <c r="E41" s="190"/>
      <c r="F41" s="108">
        <f>'Výkaz výměr'!AE35</f>
        <v>0</v>
      </c>
      <c r="G41" s="101">
        <f>'Výkaz výměr'!AF35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2" t="s">
        <v>46</v>
      </c>
      <c r="C42" s="193"/>
      <c r="D42" s="193"/>
      <c r="E42" s="19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48</v>
      </c>
    </row>
    <row r="48" spans="1:10" ht="25.5" customHeight="1" x14ac:dyDescent="0.2">
      <c r="A48" s="122"/>
      <c r="B48" s="125" t="s">
        <v>17</v>
      </c>
      <c r="C48" s="125" t="s">
        <v>5</v>
      </c>
      <c r="D48" s="126"/>
      <c r="E48" s="126"/>
      <c r="F48" s="127" t="s">
        <v>49</v>
      </c>
      <c r="G48" s="127"/>
      <c r="H48" s="127"/>
      <c r="I48" s="127" t="s">
        <v>30</v>
      </c>
      <c r="J48" s="127" t="s">
        <v>0</v>
      </c>
    </row>
    <row r="49" spans="1:10" ht="36.75" customHeight="1" x14ac:dyDescent="0.2">
      <c r="A49" s="123"/>
      <c r="B49" s="128" t="s">
        <v>95</v>
      </c>
      <c r="C49" s="188" t="s">
        <v>96</v>
      </c>
      <c r="D49" s="189"/>
      <c r="E49" s="189"/>
      <c r="F49" s="136" t="s">
        <v>25</v>
      </c>
      <c r="G49" s="129"/>
      <c r="H49" s="129"/>
      <c r="I49" s="129">
        <f>'Výkaz výměr'!G8</f>
        <v>0</v>
      </c>
      <c r="J49" s="134" t="str">
        <f>IF(I54=0,"",I49/I54*100)</f>
        <v/>
      </c>
    </row>
    <row r="50" spans="1:10" ht="36.75" customHeight="1" x14ac:dyDescent="0.2">
      <c r="A50" s="123"/>
      <c r="B50" s="128" t="s">
        <v>97</v>
      </c>
      <c r="C50" s="188" t="s">
        <v>98</v>
      </c>
      <c r="D50" s="189"/>
      <c r="E50" s="189"/>
      <c r="F50" s="136" t="s">
        <v>25</v>
      </c>
      <c r="G50" s="129"/>
      <c r="H50" s="129"/>
      <c r="I50" s="129">
        <f>'Výkaz výměr'!G10</f>
        <v>0</v>
      </c>
      <c r="J50" s="134" t="str">
        <f>IF(I54=0,"",I50/I54*100)</f>
        <v/>
      </c>
    </row>
    <row r="51" spans="1:10" ht="36.75" customHeight="1" x14ac:dyDescent="0.2">
      <c r="A51" s="123"/>
      <c r="B51" s="128" t="s">
        <v>50</v>
      </c>
      <c r="C51" s="188" t="s">
        <v>51</v>
      </c>
      <c r="D51" s="189"/>
      <c r="E51" s="189"/>
      <c r="F51" s="136" t="s">
        <v>25</v>
      </c>
      <c r="G51" s="129"/>
      <c r="H51" s="129"/>
      <c r="I51" s="129">
        <f>'Výkaz výměr'!G13</f>
        <v>0</v>
      </c>
      <c r="J51" s="134" t="str">
        <f>IF(I54=0,"",I51/I54*100)</f>
        <v/>
      </c>
    </row>
    <row r="52" spans="1:10" ht="36.75" customHeight="1" x14ac:dyDescent="0.2">
      <c r="A52" s="123"/>
      <c r="B52" s="128" t="s">
        <v>53</v>
      </c>
      <c r="C52" s="188" t="s">
        <v>29</v>
      </c>
      <c r="D52" s="189"/>
      <c r="E52" s="189"/>
      <c r="F52" s="136" t="s">
        <v>53</v>
      </c>
      <c r="G52" s="129"/>
      <c r="H52" s="129"/>
      <c r="I52" s="129">
        <f>'Výkaz výměr'!G22</f>
        <v>0</v>
      </c>
      <c r="J52" s="134" t="str">
        <f>IF(I54=0,"",I52/I54*100)</f>
        <v/>
      </c>
    </row>
    <row r="53" spans="1:10" ht="36.75" customHeight="1" x14ac:dyDescent="0.2">
      <c r="A53" s="123"/>
      <c r="B53" s="185" t="s">
        <v>52</v>
      </c>
      <c r="C53" s="224" t="s">
        <v>28</v>
      </c>
      <c r="D53" s="225"/>
      <c r="E53" s="226"/>
      <c r="F53" s="186" t="s">
        <v>52</v>
      </c>
      <c r="G53" s="187"/>
      <c r="H53" s="187"/>
      <c r="I53" s="187">
        <f>'Výkaz výměr'!G26</f>
        <v>0</v>
      </c>
      <c r="J53" s="134" t="str">
        <f>IF(I54=0,"",I53/I54*100)</f>
        <v/>
      </c>
    </row>
    <row r="54" spans="1:10" ht="25.5" customHeight="1" x14ac:dyDescent="0.2">
      <c r="A54" s="124"/>
      <c r="B54" s="130" t="s">
        <v>1</v>
      </c>
      <c r="C54" s="131"/>
      <c r="D54" s="132"/>
      <c r="E54" s="132"/>
      <c r="F54" s="137"/>
      <c r="G54" s="133"/>
      <c r="H54" s="133"/>
      <c r="I54" s="133">
        <f>SUM(I49:I52)</f>
        <v>0</v>
      </c>
      <c r="J54" s="135">
        <f>SUM(J49:J52)</f>
        <v>0</v>
      </c>
    </row>
    <row r="55" spans="1:10" x14ac:dyDescent="0.2">
      <c r="F55" s="86"/>
      <c r="G55" s="86"/>
      <c r="H55" s="86"/>
      <c r="I55" s="86"/>
      <c r="J55" s="87"/>
    </row>
    <row r="56" spans="1:10" x14ac:dyDescent="0.2">
      <c r="F56" s="86"/>
      <c r="G56" s="86"/>
      <c r="H56" s="86"/>
      <c r="I56" s="86"/>
      <c r="J56" s="87"/>
    </row>
    <row r="57" spans="1:10" x14ac:dyDescent="0.2">
      <c r="F57" s="86"/>
      <c r="G57" s="86"/>
      <c r="H57" s="86"/>
      <c r="I57" s="86"/>
      <c r="J5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G21:H21"/>
    <mergeCell ref="C50:E50"/>
    <mergeCell ref="C52:E52"/>
    <mergeCell ref="C51:E5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89"/>
  <sheetViews>
    <sheetView zoomScale="120" zoomScaleNormal="120" workbookViewId="0">
      <pane ySplit="7" topLeftCell="A16" activePane="bottomLeft" state="frozen"/>
      <selection pane="bottomLeft" activeCell="F33" sqref="F33"/>
    </sheetView>
  </sheetViews>
  <sheetFormatPr defaultRowHeight="12.75" outlineLevelRow="1" x14ac:dyDescent="0.2"/>
  <cols>
    <col min="1" max="1" width="3.42578125" customWidth="1"/>
    <col min="2" max="2" width="13.42578125" style="121" customWidth="1"/>
    <col min="3" max="3" width="40.7109375" style="121" customWidth="1"/>
    <col min="4" max="4" width="4.85546875" customWidth="1"/>
    <col min="5" max="5" width="10.7109375" customWidth="1"/>
    <col min="6" max="6" width="9.85546875" customWidth="1"/>
    <col min="7" max="7" width="13" customWidth="1"/>
    <col min="8" max="24" width="0" hidden="1" customWidth="1"/>
    <col min="25" max="25" width="12.85546875" customWidth="1"/>
    <col min="26" max="26" width="10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142</v>
      </c>
      <c r="B1" s="259"/>
      <c r="C1" s="259"/>
      <c r="D1" s="259"/>
      <c r="E1" s="259"/>
      <c r="F1" s="259"/>
      <c r="G1" s="259"/>
      <c r="AG1" t="s">
        <v>54</v>
      </c>
    </row>
    <row r="2" spans="1:60" ht="25.15" customHeight="1" x14ac:dyDescent="0.2">
      <c r="A2" s="139" t="s">
        <v>7</v>
      </c>
      <c r="B2" s="49" t="s">
        <v>94</v>
      </c>
      <c r="C2" s="260" t="s">
        <v>120</v>
      </c>
      <c r="D2" s="261"/>
      <c r="E2" s="261"/>
      <c r="F2" s="261"/>
      <c r="G2" s="262"/>
      <c r="AG2" t="s">
        <v>55</v>
      </c>
    </row>
    <row r="3" spans="1:60" ht="25.15" customHeight="1" x14ac:dyDescent="0.2">
      <c r="A3" s="139" t="s">
        <v>8</v>
      </c>
      <c r="B3" s="49" t="s">
        <v>90</v>
      </c>
      <c r="C3" s="260" t="s">
        <v>91</v>
      </c>
      <c r="D3" s="261"/>
      <c r="E3" s="261"/>
      <c r="F3" s="261"/>
      <c r="G3" s="262"/>
      <c r="AC3" s="121" t="s">
        <v>55</v>
      </c>
      <c r="AG3" t="s">
        <v>56</v>
      </c>
    </row>
    <row r="4" spans="1:60" ht="25.15" customHeight="1" x14ac:dyDescent="0.2">
      <c r="A4" s="140" t="s">
        <v>143</v>
      </c>
      <c r="B4" s="184" t="s">
        <v>140</v>
      </c>
      <c r="C4" s="263" t="s">
        <v>122</v>
      </c>
      <c r="D4" s="264"/>
      <c r="E4" s="264"/>
      <c r="F4" s="264"/>
      <c r="G4" s="265"/>
      <c r="AG4" t="s">
        <v>57</v>
      </c>
    </row>
    <row r="5" spans="1:60" x14ac:dyDescent="0.2">
      <c r="D5" s="10"/>
    </row>
    <row r="6" spans="1:60" ht="38.25" x14ac:dyDescent="0.2">
      <c r="A6" s="142" t="s">
        <v>58</v>
      </c>
      <c r="B6" s="144" t="s">
        <v>59</v>
      </c>
      <c r="C6" s="144" t="s">
        <v>60</v>
      </c>
      <c r="D6" s="143" t="s">
        <v>61</v>
      </c>
      <c r="E6" s="142" t="s">
        <v>62</v>
      </c>
      <c r="F6" s="141" t="s">
        <v>63</v>
      </c>
      <c r="G6" s="142" t="s">
        <v>30</v>
      </c>
      <c r="H6" s="145" t="s">
        <v>31</v>
      </c>
      <c r="I6" s="145" t="s">
        <v>64</v>
      </c>
      <c r="J6" s="145" t="s">
        <v>32</v>
      </c>
      <c r="K6" s="145" t="s">
        <v>65</v>
      </c>
      <c r="L6" s="145" t="s">
        <v>66</v>
      </c>
      <c r="M6" s="145" t="s">
        <v>67</v>
      </c>
      <c r="N6" s="145" t="s">
        <v>68</v>
      </c>
      <c r="O6" s="145" t="s">
        <v>69</v>
      </c>
      <c r="P6" s="145" t="s">
        <v>70</v>
      </c>
      <c r="Q6" s="145" t="s">
        <v>71</v>
      </c>
      <c r="R6" s="145" t="s">
        <v>72</v>
      </c>
      <c r="S6" s="145" t="s">
        <v>73</v>
      </c>
      <c r="T6" s="145" t="s">
        <v>74</v>
      </c>
      <c r="U6" s="145" t="s">
        <v>75</v>
      </c>
      <c r="V6" s="145" t="s">
        <v>76</v>
      </c>
      <c r="W6" s="145" t="s">
        <v>77</v>
      </c>
      <c r="X6" s="145" t="s">
        <v>78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ht="12" customHeight="1" outlineLevel="1" x14ac:dyDescent="0.2">
      <c r="A8" s="172" t="s">
        <v>79</v>
      </c>
      <c r="B8" s="167" t="s">
        <v>95</v>
      </c>
      <c r="C8" s="168" t="s">
        <v>96</v>
      </c>
      <c r="D8" s="173"/>
      <c r="E8" s="174"/>
      <c r="F8" s="155"/>
      <c r="G8" s="175">
        <f>SUM(G9)</f>
        <v>0</v>
      </c>
      <c r="H8" s="154"/>
      <c r="I8" s="153"/>
      <c r="J8" s="154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46"/>
      <c r="Z8" s="181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</row>
    <row r="9" spans="1:60" ht="12" customHeight="1" outlineLevel="1" x14ac:dyDescent="0.2">
      <c r="A9" s="176">
        <v>1</v>
      </c>
      <c r="B9" s="170" t="s">
        <v>99</v>
      </c>
      <c r="C9" s="169" t="s">
        <v>107</v>
      </c>
      <c r="D9" s="171" t="s">
        <v>81</v>
      </c>
      <c r="E9" s="177">
        <v>4</v>
      </c>
      <c r="F9" s="178">
        <v>0</v>
      </c>
      <c r="G9" s="179">
        <f>E9*F9</f>
        <v>0</v>
      </c>
      <c r="H9" s="154"/>
      <c r="I9" s="153"/>
      <c r="J9" s="154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46"/>
      <c r="Z9" s="181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12" customHeight="1" outlineLevel="1" x14ac:dyDescent="0.2">
      <c r="A10" s="172" t="s">
        <v>79</v>
      </c>
      <c r="B10" s="167" t="s">
        <v>97</v>
      </c>
      <c r="C10" s="168" t="s">
        <v>98</v>
      </c>
      <c r="D10" s="173"/>
      <c r="E10" s="174"/>
      <c r="F10" s="155"/>
      <c r="G10" s="175">
        <f>SUM(G11:G12)</f>
        <v>0</v>
      </c>
      <c r="H10" s="154"/>
      <c r="I10" s="153"/>
      <c r="J10" s="154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6"/>
      <c r="Z10" s="181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customHeight="1" outlineLevel="1" x14ac:dyDescent="0.2">
      <c r="A11" s="176">
        <v>2</v>
      </c>
      <c r="B11" s="170" t="s">
        <v>100</v>
      </c>
      <c r="C11" s="183" t="s">
        <v>105</v>
      </c>
      <c r="D11" s="171" t="s">
        <v>81</v>
      </c>
      <c r="E11" s="177">
        <v>6</v>
      </c>
      <c r="F11" s="178">
        <v>0</v>
      </c>
      <c r="G11" s="179">
        <f>E11*F11</f>
        <v>0</v>
      </c>
      <c r="H11" s="154"/>
      <c r="I11" s="153"/>
      <c r="J11" s="154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6"/>
      <c r="Z11" s="181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33.75" customHeight="1" outlineLevel="1" x14ac:dyDescent="0.2">
      <c r="A12" s="176">
        <v>3</v>
      </c>
      <c r="B12" s="170" t="s">
        <v>101</v>
      </c>
      <c r="C12" s="183" t="s">
        <v>108</v>
      </c>
      <c r="D12" s="171" t="s">
        <v>81</v>
      </c>
      <c r="E12" s="177">
        <v>12</v>
      </c>
      <c r="F12" s="178">
        <v>0</v>
      </c>
      <c r="G12" s="179">
        <f>E12*F12</f>
        <v>0</v>
      </c>
      <c r="H12" s="154"/>
      <c r="I12" s="153"/>
      <c r="J12" s="154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6"/>
      <c r="Z12" s="181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11.45" customHeight="1" x14ac:dyDescent="0.2">
      <c r="A13" s="156" t="s">
        <v>79</v>
      </c>
      <c r="B13" s="157" t="s">
        <v>50</v>
      </c>
      <c r="C13" s="163" t="s">
        <v>51</v>
      </c>
      <c r="D13" s="158"/>
      <c r="E13" s="159"/>
      <c r="F13" s="160"/>
      <c r="G13" s="161">
        <f>SUM(G14:G21)</f>
        <v>0</v>
      </c>
      <c r="H13" s="155"/>
      <c r="I13" s="155" t="e">
        <f>SUM(#REF!)</f>
        <v>#REF!</v>
      </c>
      <c r="J13" s="155"/>
      <c r="K13" s="155" t="e">
        <f>SUM(#REF!)</f>
        <v>#REF!</v>
      </c>
      <c r="L13" s="155"/>
      <c r="M13" s="155" t="e">
        <f>SUM(#REF!)</f>
        <v>#REF!</v>
      </c>
      <c r="N13" s="155"/>
      <c r="O13" s="155" t="e">
        <f>SUM(#REF!)</f>
        <v>#REF!</v>
      </c>
      <c r="P13" s="155"/>
      <c r="Q13" s="155" t="e">
        <f>SUM(#REF!)</f>
        <v>#REF!</v>
      </c>
      <c r="R13" s="155"/>
      <c r="S13" s="155"/>
      <c r="T13" s="155"/>
      <c r="U13" s="155"/>
      <c r="V13" s="155" t="e">
        <f>SUM(#REF!)</f>
        <v>#REF!</v>
      </c>
      <c r="W13" s="155"/>
      <c r="X13" s="155"/>
      <c r="AG13" t="s">
        <v>80</v>
      </c>
    </row>
    <row r="14" spans="1:60" ht="21.75" customHeight="1" outlineLevel="1" x14ac:dyDescent="0.2">
      <c r="A14" s="176">
        <v>4</v>
      </c>
      <c r="B14" s="170" t="s">
        <v>102</v>
      </c>
      <c r="C14" s="183" t="s">
        <v>109</v>
      </c>
      <c r="D14" s="171" t="s">
        <v>89</v>
      </c>
      <c r="E14" s="177">
        <v>5.25</v>
      </c>
      <c r="F14" s="178">
        <v>0</v>
      </c>
      <c r="G14" s="179">
        <f t="shared" ref="G14:G16" si="0">ROUND(E14*F14,2)</f>
        <v>0</v>
      </c>
      <c r="H14" s="154"/>
      <c r="I14" s="153"/>
      <c r="J14" s="154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3.25" customHeight="1" outlineLevel="1" x14ac:dyDescent="0.2">
      <c r="A15" s="176">
        <v>5</v>
      </c>
      <c r="B15" s="170" t="s">
        <v>103</v>
      </c>
      <c r="C15" s="183" t="s">
        <v>121</v>
      </c>
      <c r="D15" s="171" t="s">
        <v>89</v>
      </c>
      <c r="E15" s="177">
        <v>6</v>
      </c>
      <c r="F15" s="178">
        <v>0</v>
      </c>
      <c r="G15" s="179">
        <f t="shared" si="0"/>
        <v>0</v>
      </c>
      <c r="H15" s="154"/>
      <c r="I15" s="153"/>
      <c r="J15" s="154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3.25" customHeight="1" outlineLevel="1" x14ac:dyDescent="0.2">
      <c r="A16" s="176">
        <v>6</v>
      </c>
      <c r="B16" s="170" t="s">
        <v>104</v>
      </c>
      <c r="C16" s="169" t="s">
        <v>110</v>
      </c>
      <c r="D16" s="171" t="s">
        <v>89</v>
      </c>
      <c r="E16" s="177">
        <v>10</v>
      </c>
      <c r="F16" s="178">
        <v>0</v>
      </c>
      <c r="G16" s="179">
        <f t="shared" si="0"/>
        <v>0</v>
      </c>
      <c r="H16" s="154"/>
      <c r="I16" s="153"/>
      <c r="J16" s="154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1" customHeight="1" outlineLevel="1" x14ac:dyDescent="0.2">
      <c r="A17" s="176">
        <v>7</v>
      </c>
      <c r="B17" s="170" t="s">
        <v>86</v>
      </c>
      <c r="C17" s="169" t="s">
        <v>111</v>
      </c>
      <c r="D17" s="171" t="s">
        <v>89</v>
      </c>
      <c r="E17" s="177">
        <v>12</v>
      </c>
      <c r="F17" s="178">
        <v>0</v>
      </c>
      <c r="G17" s="179">
        <f t="shared" ref="G17:G21" si="1">ROUND(E17*F17,2)</f>
        <v>0</v>
      </c>
      <c r="H17" s="154"/>
      <c r="I17" s="153"/>
      <c r="J17" s="154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1" customHeight="1" outlineLevel="1" x14ac:dyDescent="0.2">
      <c r="A18" s="176">
        <v>8</v>
      </c>
      <c r="B18" s="170" t="s">
        <v>87</v>
      </c>
      <c r="C18" s="169" t="s">
        <v>112</v>
      </c>
      <c r="D18" s="171" t="s">
        <v>89</v>
      </c>
      <c r="E18" s="177">
        <v>11.5</v>
      </c>
      <c r="F18" s="178">
        <v>0</v>
      </c>
      <c r="G18" s="179">
        <f t="shared" si="1"/>
        <v>0</v>
      </c>
      <c r="H18" s="154"/>
      <c r="I18" s="153"/>
      <c r="J18" s="154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1" customHeight="1" outlineLevel="1" x14ac:dyDescent="0.2">
      <c r="A19" s="176">
        <v>9</v>
      </c>
      <c r="B19" s="170" t="s">
        <v>88</v>
      </c>
      <c r="C19" s="169" t="s">
        <v>113</v>
      </c>
      <c r="D19" s="171" t="s">
        <v>89</v>
      </c>
      <c r="E19" s="177">
        <v>6.25</v>
      </c>
      <c r="F19" s="178">
        <v>0</v>
      </c>
      <c r="G19" s="179">
        <f t="shared" si="1"/>
        <v>0</v>
      </c>
      <c r="H19" s="154"/>
      <c r="I19" s="153"/>
      <c r="J19" s="154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1" customHeight="1" outlineLevel="1" x14ac:dyDescent="0.2">
      <c r="A20" s="176">
        <v>10</v>
      </c>
      <c r="B20" s="170" t="s">
        <v>116</v>
      </c>
      <c r="C20" s="169" t="s">
        <v>114</v>
      </c>
      <c r="D20" s="171" t="s">
        <v>89</v>
      </c>
      <c r="E20" s="177">
        <v>9.5</v>
      </c>
      <c r="F20" s="178">
        <v>0</v>
      </c>
      <c r="G20" s="179">
        <f t="shared" si="1"/>
        <v>0</v>
      </c>
      <c r="H20" s="154"/>
      <c r="I20" s="153"/>
      <c r="J20" s="154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1" customHeight="1" outlineLevel="1" x14ac:dyDescent="0.2">
      <c r="A21" s="176">
        <v>11</v>
      </c>
      <c r="B21" s="170" t="s">
        <v>106</v>
      </c>
      <c r="C21" s="169" t="s">
        <v>115</v>
      </c>
      <c r="D21" s="171" t="s">
        <v>89</v>
      </c>
      <c r="E21" s="177">
        <v>7</v>
      </c>
      <c r="F21" s="178">
        <v>0</v>
      </c>
      <c r="G21" s="179">
        <f t="shared" si="1"/>
        <v>0</v>
      </c>
      <c r="H21" s="154"/>
      <c r="I21" s="153"/>
      <c r="J21" s="154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12.75" customHeight="1" outlineLevel="1" x14ac:dyDescent="0.2">
      <c r="A22" s="156" t="s">
        <v>79</v>
      </c>
      <c r="B22" s="157" t="s">
        <v>53</v>
      </c>
      <c r="C22" s="163" t="s">
        <v>29</v>
      </c>
      <c r="D22" s="158"/>
      <c r="E22" s="159"/>
      <c r="F22" s="160"/>
      <c r="G22" s="161">
        <f>SUM(G23:G25)</f>
        <v>0</v>
      </c>
      <c r="H22" s="154"/>
      <c r="I22" s="153"/>
      <c r="J22" s="154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76">
        <v>12</v>
      </c>
      <c r="B23" s="170" t="s">
        <v>117</v>
      </c>
      <c r="C23" s="180" t="s">
        <v>123</v>
      </c>
      <c r="D23" s="171" t="s">
        <v>81</v>
      </c>
      <c r="E23" s="177">
        <v>1</v>
      </c>
      <c r="F23" s="178">
        <v>0</v>
      </c>
      <c r="G23" s="179">
        <f t="shared" ref="G23" si="2">ROUND(E23*F23,2)</f>
        <v>0</v>
      </c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86"/>
    </row>
    <row r="24" spans="1:60" outlineLevel="1" x14ac:dyDescent="0.2">
      <c r="A24" s="176">
        <v>13</v>
      </c>
      <c r="B24" s="170" t="s">
        <v>118</v>
      </c>
      <c r="C24" s="180" t="s">
        <v>124</v>
      </c>
      <c r="D24" s="171" t="s">
        <v>125</v>
      </c>
      <c r="E24" s="177">
        <v>4</v>
      </c>
      <c r="F24" s="178">
        <v>0</v>
      </c>
      <c r="G24" s="179">
        <f t="shared" ref="G24:G25" si="3">ROUND(E24*F24,2)</f>
        <v>0</v>
      </c>
      <c r="H24" s="154"/>
      <c r="I24" s="153"/>
      <c r="J24" s="154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81"/>
      <c r="Z24" s="181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76">
        <v>14</v>
      </c>
      <c r="B25" s="170" t="s">
        <v>128</v>
      </c>
      <c r="C25" s="180" t="s">
        <v>129</v>
      </c>
      <c r="D25" s="171" t="s">
        <v>125</v>
      </c>
      <c r="E25" s="177">
        <v>2</v>
      </c>
      <c r="F25" s="178">
        <v>0</v>
      </c>
      <c r="G25" s="179">
        <f t="shared" si="3"/>
        <v>0</v>
      </c>
      <c r="H25" s="154"/>
      <c r="I25" s="153"/>
      <c r="J25" s="154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81"/>
      <c r="Z25" s="181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56" t="s">
        <v>79</v>
      </c>
      <c r="B26" s="157" t="s">
        <v>52</v>
      </c>
      <c r="C26" s="163" t="s">
        <v>28</v>
      </c>
      <c r="D26" s="158"/>
      <c r="E26" s="159"/>
      <c r="F26" s="160"/>
      <c r="G26" s="161">
        <f>SUM(G27:G32)</f>
        <v>0</v>
      </c>
      <c r="H26" s="154"/>
      <c r="I26" s="153"/>
      <c r="J26" s="154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81"/>
      <c r="Z26" s="181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76">
        <v>15</v>
      </c>
      <c r="B27" s="170" t="s">
        <v>126</v>
      </c>
      <c r="C27" s="180" t="s">
        <v>132</v>
      </c>
      <c r="D27" s="171" t="s">
        <v>133</v>
      </c>
      <c r="E27" s="177">
        <v>1</v>
      </c>
      <c r="F27" s="178">
        <v>0</v>
      </c>
      <c r="G27" s="179">
        <f t="shared" ref="G27:G28" si="4">ROUND(E27*F27,2)</f>
        <v>0</v>
      </c>
      <c r="H27" s="154"/>
      <c r="I27" s="153"/>
      <c r="J27" s="154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81"/>
      <c r="Z27" s="181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76">
        <v>16</v>
      </c>
      <c r="B28" s="170" t="s">
        <v>127</v>
      </c>
      <c r="C28" s="180" t="s">
        <v>134</v>
      </c>
      <c r="D28" s="171" t="s">
        <v>81</v>
      </c>
      <c r="E28" s="177">
        <v>1</v>
      </c>
      <c r="F28" s="178">
        <v>0</v>
      </c>
      <c r="G28" s="179">
        <f t="shared" si="4"/>
        <v>0</v>
      </c>
      <c r="H28" s="154"/>
      <c r="I28" s="153"/>
      <c r="J28" s="154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81"/>
      <c r="Z28" s="181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76">
        <v>17</v>
      </c>
      <c r="B29" s="170" t="s">
        <v>130</v>
      </c>
      <c r="C29" s="180" t="s">
        <v>92</v>
      </c>
      <c r="D29" s="171" t="s">
        <v>81</v>
      </c>
      <c r="E29" s="177">
        <v>1</v>
      </c>
      <c r="F29" s="178">
        <v>0</v>
      </c>
      <c r="G29" s="179">
        <f t="shared" ref="G29:G32" si="5">ROUND(E29*F29,2)</f>
        <v>0</v>
      </c>
      <c r="H29" s="154"/>
      <c r="I29" s="153"/>
      <c r="J29" s="154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81"/>
      <c r="Z29" s="181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76">
        <v>18</v>
      </c>
      <c r="B30" s="170" t="s">
        <v>131</v>
      </c>
      <c r="C30" s="180" t="s">
        <v>93</v>
      </c>
      <c r="D30" s="171" t="s">
        <v>81</v>
      </c>
      <c r="E30" s="177">
        <v>5</v>
      </c>
      <c r="F30" s="178">
        <v>0</v>
      </c>
      <c r="G30" s="179">
        <f t="shared" si="5"/>
        <v>0</v>
      </c>
      <c r="H30" s="154"/>
      <c r="I30" s="153"/>
      <c r="J30" s="154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81"/>
      <c r="Z30" s="181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76">
        <v>19</v>
      </c>
      <c r="B31" s="170" t="s">
        <v>135</v>
      </c>
      <c r="C31" s="180" t="s">
        <v>137</v>
      </c>
      <c r="D31" s="171" t="s">
        <v>139</v>
      </c>
      <c r="E31" s="177">
        <v>2</v>
      </c>
      <c r="F31" s="178">
        <v>0</v>
      </c>
      <c r="G31" s="179">
        <f t="shared" si="5"/>
        <v>0</v>
      </c>
      <c r="H31" s="154"/>
      <c r="I31" s="153"/>
      <c r="J31" s="154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81"/>
      <c r="Z31" s="181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76">
        <v>20</v>
      </c>
      <c r="B32" s="170" t="s">
        <v>136</v>
      </c>
      <c r="C32" s="180" t="s">
        <v>138</v>
      </c>
      <c r="D32" s="171" t="s">
        <v>81</v>
      </c>
      <c r="E32" s="177">
        <v>1</v>
      </c>
      <c r="F32" s="178">
        <v>0</v>
      </c>
      <c r="G32" s="179">
        <f t="shared" si="5"/>
        <v>0</v>
      </c>
      <c r="H32" s="154"/>
      <c r="I32" s="153"/>
      <c r="J32" s="154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81"/>
      <c r="Z32" s="181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49"/>
      <c r="B33" s="150" t="s">
        <v>30</v>
      </c>
      <c r="C33" s="165"/>
      <c r="D33" s="151"/>
      <c r="E33" s="152"/>
      <c r="F33" s="152"/>
      <c r="G33" s="162">
        <f>G8+G10+G13+G22+G26</f>
        <v>0</v>
      </c>
      <c r="H33" s="154"/>
      <c r="I33" s="153"/>
      <c r="J33" s="154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3"/>
      <c r="B34" s="4"/>
      <c r="C34" s="164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66</v>
      </c>
    </row>
    <row r="35" spans="1:60" x14ac:dyDescent="0.2">
      <c r="A35" s="3"/>
      <c r="B35" s="4"/>
      <c r="C35" s="16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SUMIF(L7:L24,AE34,G7:G24)</f>
        <v>0</v>
      </c>
      <c r="AF35">
        <f>SUMIF(L7:L24,AF34,G7:G24)</f>
        <v>0</v>
      </c>
      <c r="AG35" t="s">
        <v>82</v>
      </c>
    </row>
    <row r="36" spans="1:60" x14ac:dyDescent="0.2">
      <c r="A36" s="266" t="s">
        <v>83</v>
      </c>
      <c r="B36" s="266"/>
      <c r="C36" s="26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60" x14ac:dyDescent="0.2">
      <c r="A37" s="247"/>
      <c r="B37" s="248"/>
      <c r="C37" s="249"/>
      <c r="D37" s="248"/>
      <c r="E37" s="248"/>
      <c r="F37" s="248"/>
      <c r="G37" s="250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">
      <c r="A38" s="251"/>
      <c r="B38" s="252"/>
      <c r="C38" s="253"/>
      <c r="D38" s="252"/>
      <c r="E38" s="252"/>
      <c r="F38" s="252"/>
      <c r="G38" s="25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251"/>
      <c r="B39" s="252"/>
      <c r="C39" s="253"/>
      <c r="D39" s="252"/>
      <c r="E39" s="252"/>
      <c r="F39" s="252"/>
      <c r="G39" s="2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G39" t="s">
        <v>84</v>
      </c>
    </row>
    <row r="40" spans="1:60" x14ac:dyDescent="0.2">
      <c r="A40" s="251"/>
      <c r="B40" s="252"/>
      <c r="C40" s="253"/>
      <c r="D40" s="252"/>
      <c r="E40" s="252"/>
      <c r="F40" s="252"/>
      <c r="G40" s="25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55"/>
      <c r="B41" s="256"/>
      <c r="C41" s="257"/>
      <c r="D41" s="256"/>
      <c r="E41" s="256"/>
      <c r="F41" s="256"/>
      <c r="G41" s="25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3"/>
      <c r="B42" s="4"/>
      <c r="C42" s="164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C43" s="166"/>
      <c r="D43" s="10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D44" s="10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D45" s="10"/>
      <c r="AG45" t="s">
        <v>85</v>
      </c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</sheetData>
  <mergeCells count="6">
    <mergeCell ref="A37:G41"/>
    <mergeCell ref="A1:G1"/>
    <mergeCell ref="C2:G2"/>
    <mergeCell ref="C3:G3"/>
    <mergeCell ref="C4:G4"/>
    <mergeCell ref="A36:C36"/>
  </mergeCells>
  <phoneticPr fontId="16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Adela</cp:lastModifiedBy>
  <cp:lastPrinted>2021-09-30T12:51:30Z</cp:lastPrinted>
  <dcterms:created xsi:type="dcterms:W3CDTF">2009-04-08T07:15:50Z</dcterms:created>
  <dcterms:modified xsi:type="dcterms:W3CDTF">2021-09-30T12:51:34Z</dcterms:modified>
</cp:coreProperties>
</file>